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ppgave 1" sheetId="1" r:id="rId1"/>
    <sheet name="Oppgave 2" sheetId="2" r:id="rId2"/>
    <sheet name="Oppgave 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<sst xmlns="http://schemas.openxmlformats.org/spreadsheetml/2006/main" count="154" uniqueCount="128">
  <si>
    <t>Eksamen SOS 316 Regresjon våren 2002, fasit</t>
  </si>
  <si>
    <t xml:space="preserve"> a) Hva er hensikten med bruk av dummyvariabler i regresjonsanalyse, og hvordan tolkes koeffisientene?</t>
  </si>
  <si>
    <t>Å kunne benytte kategori-variabler i regresjonsanalyser.</t>
  </si>
  <si>
    <t>Ved produktledd og subgruppeanalyse</t>
  </si>
  <si>
    <t>b) Hvordan kan samspill bygges inn i regresjonsanalyser?</t>
  </si>
  <si>
    <t>c) Hva er hensikten med F-tester i regresjonsanalyser?</t>
  </si>
  <si>
    <t>Å signifikansteste grupper av koeffisienter, for eksempel et sett av dummyvariabler som representerer en teoretisk variabel.</t>
  </si>
  <si>
    <t>d) Hvis en enhet (case) har en høy Cooks D i en regresjonsanalyse, hva betyr dette, og hva skal en eventuelt gjøre?</t>
  </si>
  <si>
    <t xml:space="preserve">Det betyr at den har sterk innflytelse på minst en regresjonskoeffisient. </t>
  </si>
  <si>
    <t>Vi kan eventuelt kutte denne enheten ut, men det kan går ut over representativiteten.</t>
  </si>
  <si>
    <t>Er det en hale av ekstremverdier, kan transformasjon av Y hjelpe.</t>
  </si>
  <si>
    <t>a) Hvilken av de tre modellene er den beste?</t>
  </si>
  <si>
    <t>Her bør det benyttes to F-tester er M2 bedre enn M1, svar Ja, er M3 bedre enn M2, svar Nei.</t>
  </si>
  <si>
    <t>b) Formuler modellen for populasjonen for den beste av modellene (ta med forutsetningene).</t>
  </si>
  <si>
    <t>Et standardspørsmål som besvares ved å definere variablene, skrive ut likningen for populasjonen og liste forutsetningene.</t>
  </si>
  <si>
    <t>Vi kan normalt bare teste/vurdere om feilene er normaltfordelte (noe de stort sett er),</t>
  </si>
  <si>
    <t>og hetereoskedastisitet (som neppe er et problem fra figuren)</t>
  </si>
  <si>
    <t>I tillegg bør en ut fra tipset i oppgaven vurdere om residualene er serielt korrelerte, se Durbin-Watson statistic.</t>
  </si>
  <si>
    <t>Verdien er 0.8, noe som neppe er bra.</t>
  </si>
  <si>
    <t>c) Vurder om forutsetningene for modell 3 er tilfredsstilt (Tip: merk at de pårørende har svart på flere spørreskjema over tid).</t>
  </si>
  <si>
    <t>I tillgg kunne vi vurdere ekstremverdier, men disse er ikke oppgitt.</t>
  </si>
  <si>
    <t>d) Lag et betinget effektplott for effekten av tid  (ned2 til ned7) på bakgrunn av den beste modellen.</t>
  </si>
  <si>
    <t>(Constant)</t>
  </si>
  <si>
    <t>RFEMALE</t>
  </si>
  <si>
    <t>RAGE</t>
  </si>
  <si>
    <t xml:space="preserve">RHIGHED </t>
  </si>
  <si>
    <t xml:space="preserve">RWORK2 </t>
  </si>
  <si>
    <t xml:space="preserve">INTERV </t>
  </si>
  <si>
    <t>Ned2</t>
  </si>
  <si>
    <t>Ned3</t>
  </si>
  <si>
    <t>Ned4</t>
  </si>
  <si>
    <t>Ned5</t>
  </si>
  <si>
    <t>Ned6</t>
  </si>
  <si>
    <t>Ned7</t>
  </si>
  <si>
    <t>b</t>
  </si>
  <si>
    <t>sett inn</t>
  </si>
  <si>
    <t>Constant'</t>
  </si>
  <si>
    <t>Predikert verdi for NED1</t>
  </si>
  <si>
    <t>Ned1</t>
  </si>
  <si>
    <t>e) Evaluer de følgende hypotesene:</t>
  </si>
  <si>
    <t xml:space="preserve">      H1: Kvinner har dårligere mental helse enn menn.</t>
  </si>
  <si>
    <t xml:space="preserve">      H2: De pårørendes mentale helse vil bli dårligere før pasientens død, men gradvis forbedres etter pasientens død</t>
  </si>
  <si>
    <t>for intervensjonsgruppen vil de pårørende i denne gruppen komme gradvis bedre ut enn kontrollgruppen</t>
  </si>
  <si>
    <t xml:space="preserve">     H3: Intervensjons- og kontrollgruppene vil være like i utgangspunktet, men på grunn av de ekstra tiltak som ble iverksatt </t>
  </si>
  <si>
    <t>re H1: t-testen i modell 2 er klart signifikant.</t>
  </si>
  <si>
    <t>re H2: Impliserer en signifikant effekt av tidsdummyvariablene, noe F-testen allerede har vist + vise til mønsteret i effektplottet.</t>
  </si>
  <si>
    <t>re H3: Impliserer en signifikant interaksjon interv*tid, dvs at intned-dummyvariablene gir en signifikant forbedring av modell 2</t>
  </si>
  <si>
    <t>Oppgave 3 Logistisk regresjon</t>
  </si>
  <si>
    <t>a)  Finn den beste modellen</t>
  </si>
  <si>
    <t>Testene: M2 vs M1 og M3 vs M2 kan leses direkte ut av "Omnibus test for model coefficients".</t>
  </si>
  <si>
    <t>I begge tilfeller gir testene signifikant utfall, og modell 3 er den beste.</t>
  </si>
  <si>
    <t>Et standardspørsmål der variablene defineres + likning for populasjonen.</t>
  </si>
  <si>
    <t>Vi vil ha med spranget fra Y til logit.</t>
  </si>
  <si>
    <t>C)  Bruk egne ord til å tolke resultatene i den beste modellen.</t>
  </si>
  <si>
    <t>d) Finn oddsratene for å bli arbeidsledig mellom fagorganiserte og ikke-fagorganiserte i Norge, Sverige og Finland.</t>
  </si>
  <si>
    <t>FEMALE</t>
  </si>
  <si>
    <t>COUNTRY</t>
  </si>
  <si>
    <t>COUNTRY(1)</t>
  </si>
  <si>
    <t>COUNTRY(2)</t>
  </si>
  <si>
    <t>PRIV</t>
  </si>
  <si>
    <t>UNION2</t>
  </si>
  <si>
    <t>ED_YEAR</t>
  </si>
  <si>
    <t>OCC2</t>
  </si>
  <si>
    <t>OCC2(1)</t>
  </si>
  <si>
    <t>OCC2(2)</t>
  </si>
  <si>
    <t>OCC2(3)</t>
  </si>
  <si>
    <t>OCC2(4)</t>
  </si>
  <si>
    <t>OCC2(5)</t>
  </si>
  <si>
    <t>OCC2(6)</t>
  </si>
  <si>
    <t>UNION2 * COUNTRY</t>
  </si>
  <si>
    <t>UNION2 by COUNTRY(1)</t>
  </si>
  <si>
    <t>UNION2 by COUNTRY(2)</t>
  </si>
  <si>
    <t>Constant</t>
  </si>
  <si>
    <t>EXP(B)</t>
  </si>
  <si>
    <t>OR</t>
  </si>
  <si>
    <t>Norge</t>
  </si>
  <si>
    <t>Sverige</t>
  </si>
  <si>
    <t>e) Bruk modell 1 til å finne den predikerte sannsynligheten for å bli arbeidsledig for en ikke fagorganisert</t>
  </si>
  <si>
    <t xml:space="preserve"> norsk mann i privat sektor med 3 års utdanning ut over obligatorisk utdanning (ed_year=3)</t>
  </si>
  <si>
    <t>Produkt</t>
  </si>
  <si>
    <t>Predikerte logit</t>
  </si>
  <si>
    <t>Predikert sannsynlighet</t>
  </si>
  <si>
    <r>
      <t>P = 1/(1+e</t>
    </r>
    <r>
      <rPr>
        <vertAlign val="superscript"/>
        <sz val="10"/>
        <rFont val="Arial"/>
        <family val="2"/>
      </rPr>
      <t>-Li</t>
    </r>
    <r>
      <rPr>
        <sz val="10"/>
        <rFont val="Arial"/>
        <family val="0"/>
      </rPr>
      <t>)</t>
    </r>
  </si>
  <si>
    <t>a) Hva er hensikten med bruk av dummyvariabler i regresjonsanalyse, og hvordan tolkes koeffisientene?</t>
  </si>
  <si>
    <t>OPPGAVE 1 Begreper (teller 20%)</t>
  </si>
  <si>
    <t>Koeffisientene er forskjeller mellom den gruppe koeffisienten gjelder og referansegruppen.</t>
  </si>
  <si>
    <t>OPPGAVE 2 Regresjonsanalyse (teller 40%)</t>
  </si>
  <si>
    <t>c) Vurder om forutsetningene for modell 3 er tilfredsstilt (Tips: merk at de pårørende har svart på flere spørreskjema over tid).</t>
  </si>
  <si>
    <t>d) Lag et betinget effektplott for effekten av tid (ned2 til ned7) på bakgrunn av den beste modellen.</t>
  </si>
  <si>
    <t>H1: Kvinner har dårligere mental helse enn menn.</t>
  </si>
  <si>
    <t>H2: De pårørendes mentale helse vil bli dårligere før pasientens død, men gradvis forbedres etter pasientens død.</t>
  </si>
  <si>
    <t>H3: Intervensjons- og kontrollgruppene vil være like i utgangspunktet, men på grunn av de ekstra tiltak som ble</t>
  </si>
  <si>
    <t>iverksatt for intervensjonsgruppen vil de pårørende i denne gruppen komme gradvis bedre ut enn kontrollgruppen</t>
  </si>
  <si>
    <t>Er modell 2 bedre enn modell 1?</t>
  </si>
  <si>
    <t>Er modell 3 bedre enn modell 2?</t>
  </si>
  <si>
    <t>df1=6</t>
  </si>
  <si>
    <t>df2=2586</t>
  </si>
  <si>
    <t>F</t>
  </si>
  <si>
    <t>RSS(12):</t>
  </si>
  <si>
    <t>RSS(6):</t>
  </si>
  <si>
    <t>K</t>
  </si>
  <si>
    <t>H</t>
  </si>
  <si>
    <t>n</t>
  </si>
  <si>
    <t>P</t>
  </si>
  <si>
    <t>Den beste modellen er nr 2. Setter inn gjennomsnitt for kontrollvariablene og finner predikerte verdier:</t>
  </si>
  <si>
    <t>Disse tallene kan plottes slik:</t>
  </si>
  <si>
    <t xml:space="preserve">         Noe de ikke gjør og hypotesen kan forkastes.</t>
  </si>
  <si>
    <t>Her må en foreta to kjikvadrattester</t>
  </si>
  <si>
    <t>Det er to måter å gjøre det på. Den enkleste måten:</t>
  </si>
  <si>
    <t>M2 vs M1</t>
  </si>
  <si>
    <t>-2Log Likelihood</t>
  </si>
  <si>
    <t>M1</t>
  </si>
  <si>
    <t>M2</t>
  </si>
  <si>
    <t>M3</t>
  </si>
  <si>
    <t>Kjikvadrat</t>
  </si>
  <si>
    <t>df</t>
  </si>
  <si>
    <t>p</t>
  </si>
  <si>
    <t>M2 vs M2</t>
  </si>
  <si>
    <t>Her er versjonen etter boka: (Merk at i oppgaven er bare -2ll for M3 oppgitt)</t>
  </si>
  <si>
    <t>Dette er den eneste mulig løsningen pga at ikke alle -2LL er oppgitt i oppgaven.</t>
  </si>
  <si>
    <t>Omnibus test</t>
  </si>
  <si>
    <t>M2 vs M1  (block 2)</t>
  </si>
  <si>
    <t>M3 vs M2 (block 3)</t>
  </si>
  <si>
    <t>Tolkning i logit-skala: En bør kommentere hver enkelt variabel med koeffisientenes fortegn og signifikans.</t>
  </si>
  <si>
    <t>Tolkning i oddsskala: Her bør en kommentere EXP(B) kolonnen, men noe av dette kommer i neste spørsmål.</t>
  </si>
  <si>
    <t>Finland (lik Exp(B) for UNION(2))</t>
  </si>
  <si>
    <t>b'</t>
  </si>
  <si>
    <t>COUNTRY(1) Norge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</si>
</sst>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'Oppgave 2'!$C$72:$C$78</c:f>
              <c:strCache/>
            </c:strRef>
          </c:cat>
          <c:val>
            <c:numRef>
              <c:f>'Oppgave 2'!$D$72:$D$78</c:f>
              <c:numCache/>
            </c:numRef>
          </c:val>
          <c:smooth val="0"/>
        </c:ser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80</xdr:row>
      <xdr:rowOff>0</xdr:rowOff>
    </xdr:from>
    <xdr:to>
      <xdr:col>6</xdr:col>
      <xdr:colOff>400050</xdr:colOff>
      <xdr:row>96</xdr:row>
      <xdr:rowOff>152400</xdr:rowOff>
    </xdr:to>
    <xdr:graphicFrame>
      <xdr:nvGraphicFramePr>
        <xdr:cNvPr id="1" name="Chart 1"/>
        <xdr:cNvGraphicFramePr/>
      </xdr:nvGraphicFramePr>
      <xdr:xfrm>
        <a:off x="190500" y="129540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15</xdr:row>
      <xdr:rowOff>38100</xdr:rowOff>
    </xdr:from>
    <xdr:to>
      <xdr:col>5</xdr:col>
      <xdr:colOff>180975</xdr:colOff>
      <xdr:row>34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466975"/>
          <a:ext cx="395287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15</xdr:row>
      <xdr:rowOff>66675</xdr:rowOff>
    </xdr:from>
    <xdr:to>
      <xdr:col>11</xdr:col>
      <xdr:colOff>76200</xdr:colOff>
      <xdr:row>35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2495550"/>
          <a:ext cx="3990975" cy="3314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4"/>
  <sheetViews>
    <sheetView tabSelected="1" zoomScale="130" zoomScaleNormal="130" workbookViewId="0" topLeftCell="A1">
      <selection activeCell="A8" sqref="A8"/>
    </sheetView>
  </sheetViews>
  <sheetFormatPr defaultColWidth="9.140625" defaultRowHeight="12.75"/>
  <sheetData>
    <row r="1" ht="12.75">
      <c r="A1" s="2" t="s">
        <v>0</v>
      </c>
    </row>
    <row r="3" ht="12.75">
      <c r="A3" s="2" t="s">
        <v>84</v>
      </c>
    </row>
    <row r="5" ht="12.75">
      <c r="A5" s="6" t="s">
        <v>83</v>
      </c>
    </row>
    <row r="6" ht="12.75">
      <c r="A6" s="6" t="s">
        <v>4</v>
      </c>
    </row>
    <row r="7" ht="12.75">
      <c r="A7" s="6" t="s">
        <v>5</v>
      </c>
    </row>
    <row r="8" ht="12.75">
      <c r="A8" s="6" t="s">
        <v>7</v>
      </c>
    </row>
    <row r="10" ht="12.75">
      <c r="A10" s="6" t="s">
        <v>1</v>
      </c>
    </row>
    <row r="11" ht="12.75">
      <c r="A11" t="s">
        <v>2</v>
      </c>
    </row>
    <row r="12" ht="12.75">
      <c r="A12" t="s">
        <v>85</v>
      </c>
    </row>
    <row r="14" ht="12.75">
      <c r="A14" s="6" t="s">
        <v>4</v>
      </c>
    </row>
    <row r="15" ht="12.75">
      <c r="A15" t="s">
        <v>3</v>
      </c>
    </row>
    <row r="16" ht="15.75">
      <c r="A16" s="1"/>
    </row>
    <row r="17" ht="12.75">
      <c r="A17" s="6" t="s">
        <v>5</v>
      </c>
    </row>
    <row r="19" ht="12.75">
      <c r="A19" t="s">
        <v>6</v>
      </c>
    </row>
    <row r="21" ht="12.75">
      <c r="A21" s="6" t="s">
        <v>7</v>
      </c>
    </row>
    <row r="22" ht="12.75">
      <c r="A22" t="s">
        <v>8</v>
      </c>
    </row>
    <row r="23" ht="12.75">
      <c r="A23" t="s">
        <v>9</v>
      </c>
    </row>
    <row r="24" ht="12.75">
      <c r="A24" t="s">
        <v>10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="130" zoomScaleNormal="130" workbookViewId="0" topLeftCell="A96">
      <selection activeCell="A96" sqref="A96"/>
    </sheetView>
  </sheetViews>
  <sheetFormatPr defaultColWidth="9.140625" defaultRowHeight="12.75"/>
  <cols>
    <col min="1" max="1" width="21.28125" style="0" customWidth="1"/>
  </cols>
  <sheetData>
    <row r="1" ht="12.75">
      <c r="A1" s="2" t="s">
        <v>86</v>
      </c>
    </row>
    <row r="3" ht="12.75">
      <c r="A3" t="s">
        <v>11</v>
      </c>
    </row>
    <row r="4" ht="12.75">
      <c r="A4" t="s">
        <v>13</v>
      </c>
    </row>
    <row r="5" ht="12.75">
      <c r="A5" t="s">
        <v>87</v>
      </c>
    </row>
    <row r="6" ht="12.75">
      <c r="A6" t="s">
        <v>88</v>
      </c>
    </row>
    <row r="7" ht="12.75">
      <c r="A7" t="s">
        <v>39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3" ht="12.75">
      <c r="A13" t="s">
        <v>11</v>
      </c>
    </row>
    <row r="14" ht="12.75">
      <c r="A14" t="s">
        <v>12</v>
      </c>
    </row>
    <row r="41" spans="1:4" ht="12.75">
      <c r="A41" t="s">
        <v>93</v>
      </c>
      <c r="D41" t="s">
        <v>94</v>
      </c>
    </row>
    <row r="42" spans="1:4" ht="12.75">
      <c r="A42" t="s">
        <v>100</v>
      </c>
      <c r="B42">
        <v>12</v>
      </c>
      <c r="D42">
        <v>18</v>
      </c>
    </row>
    <row r="43" spans="1:4" ht="12.75">
      <c r="A43" t="s">
        <v>101</v>
      </c>
      <c r="B43">
        <v>6</v>
      </c>
      <c r="D43">
        <v>6</v>
      </c>
    </row>
    <row r="44" spans="1:4" ht="12.75">
      <c r="A44" t="s">
        <v>99</v>
      </c>
      <c r="B44">
        <v>1398960</v>
      </c>
      <c r="D44">
        <v>1301756</v>
      </c>
    </row>
    <row r="45" spans="1:4" ht="12.75">
      <c r="A45" t="s">
        <v>98</v>
      </c>
      <c r="B45">
        <v>1301756</v>
      </c>
      <c r="D45">
        <v>1299757</v>
      </c>
    </row>
    <row r="46" spans="1:4" ht="12.75">
      <c r="A46" t="s">
        <v>102</v>
      </c>
      <c r="B46">
        <v>2598</v>
      </c>
      <c r="D46">
        <v>2598</v>
      </c>
    </row>
    <row r="47" spans="1:4" ht="12.75">
      <c r="A47" t="s">
        <v>95</v>
      </c>
      <c r="B47">
        <v>6</v>
      </c>
      <c r="D47">
        <v>6</v>
      </c>
    </row>
    <row r="48" spans="1:4" ht="12.75">
      <c r="A48" t="s">
        <v>96</v>
      </c>
      <c r="B48">
        <f>+B46-B42</f>
        <v>2586</v>
      </c>
      <c r="D48">
        <f>+D46-D42</f>
        <v>2580</v>
      </c>
    </row>
    <row r="49" spans="1:4" ht="12.75">
      <c r="A49" s="2" t="s">
        <v>97</v>
      </c>
      <c r="B49" s="5">
        <f>+((B44-B45)/B43)/(B45/B48)</f>
        <v>32.18339227935189</v>
      </c>
      <c r="C49" s="4"/>
      <c r="D49" s="5">
        <f>+((D44-D45)/D43)/(D45/D48)</f>
        <v>0.6613313103910962</v>
      </c>
    </row>
    <row r="50" spans="1:4" ht="12.75">
      <c r="A50" s="2" t="s">
        <v>103</v>
      </c>
      <c r="B50" s="5">
        <v>0</v>
      </c>
      <c r="C50" s="2"/>
      <c r="D50" s="2">
        <v>0.681</v>
      </c>
    </row>
    <row r="53" ht="12.75">
      <c r="A53" s="6" t="s">
        <v>13</v>
      </c>
    </row>
    <row r="54" spans="1:2" ht="12.75">
      <c r="A54" t="s">
        <v>14</v>
      </c>
      <c r="B54" s="4"/>
    </row>
    <row r="56" ht="12.75">
      <c r="A56" s="6" t="s">
        <v>19</v>
      </c>
    </row>
    <row r="57" ht="12.75">
      <c r="A57" t="s">
        <v>15</v>
      </c>
    </row>
    <row r="58" ht="12.75">
      <c r="A58" t="s">
        <v>16</v>
      </c>
    </row>
    <row r="59" ht="12.75">
      <c r="A59" t="s">
        <v>17</v>
      </c>
    </row>
    <row r="60" ht="12.75">
      <c r="A60" t="s">
        <v>18</v>
      </c>
    </row>
    <row r="61" ht="12.75">
      <c r="A61" t="s">
        <v>20</v>
      </c>
    </row>
    <row r="63" ht="12.75">
      <c r="A63" s="6" t="s">
        <v>21</v>
      </c>
    </row>
    <row r="64" ht="12.75">
      <c r="A64" s="3" t="s">
        <v>104</v>
      </c>
    </row>
    <row r="65" spans="2:4" ht="12.75">
      <c r="B65" t="s">
        <v>34</v>
      </c>
      <c r="C65" t="s">
        <v>35</v>
      </c>
      <c r="D65" t="s">
        <v>36</v>
      </c>
    </row>
    <row r="66" spans="1:4" ht="12.75">
      <c r="A66" t="s">
        <v>22</v>
      </c>
      <c r="B66">
        <v>63.76677208152858</v>
      </c>
      <c r="C66">
        <v>1</v>
      </c>
      <c r="D66">
        <f aca="true" t="shared" si="0" ref="D66:D71">+B66*C66</f>
        <v>63.76677208152858</v>
      </c>
    </row>
    <row r="67" spans="1:4" ht="12.75">
      <c r="A67" t="s">
        <v>23</v>
      </c>
      <c r="B67">
        <v>-6.832294601453214</v>
      </c>
      <c r="C67">
        <v>0.67</v>
      </c>
      <c r="D67">
        <f t="shared" si="0"/>
        <v>-4.577637382973654</v>
      </c>
    </row>
    <row r="68" spans="1:4" ht="12.75">
      <c r="A68" t="s">
        <v>24</v>
      </c>
      <c r="B68">
        <v>0.12977117759583154</v>
      </c>
      <c r="C68">
        <v>60</v>
      </c>
      <c r="D68">
        <f t="shared" si="0"/>
        <v>7.786270655749893</v>
      </c>
    </row>
    <row r="69" spans="1:4" ht="12.75">
      <c r="A69" t="s">
        <v>25</v>
      </c>
      <c r="B69">
        <v>4.176174177324998</v>
      </c>
      <c r="C69">
        <v>0.25</v>
      </c>
      <c r="D69">
        <f t="shared" si="0"/>
        <v>1.0440435443312495</v>
      </c>
    </row>
    <row r="70" spans="1:4" ht="12.75">
      <c r="A70" t="s">
        <v>26</v>
      </c>
      <c r="B70">
        <v>7.764822827001907</v>
      </c>
      <c r="C70">
        <v>0.42</v>
      </c>
      <c r="D70">
        <f t="shared" si="0"/>
        <v>3.2612255873408005</v>
      </c>
    </row>
    <row r="71" spans="1:4" ht="12.75">
      <c r="A71" t="s">
        <v>27</v>
      </c>
      <c r="B71">
        <v>2.4158088323630076</v>
      </c>
      <c r="C71">
        <v>0.52</v>
      </c>
      <c r="D71">
        <f t="shared" si="0"/>
        <v>1.256220592828764</v>
      </c>
    </row>
    <row r="72" spans="1:4" ht="12.75">
      <c r="A72" t="s">
        <v>37</v>
      </c>
      <c r="C72" t="s">
        <v>38</v>
      </c>
      <c r="D72">
        <f>SUM(D66:D71)</f>
        <v>72.53689507880563</v>
      </c>
    </row>
    <row r="73" spans="1:4" ht="12.75">
      <c r="A73" t="s">
        <v>28</v>
      </c>
      <c r="B73">
        <v>-6.6089569691063215</v>
      </c>
      <c r="C73" t="s">
        <v>28</v>
      </c>
      <c r="D73">
        <f aca="true" t="shared" si="1" ref="D73:D78">+$D$72+B73</f>
        <v>65.92793810969931</v>
      </c>
    </row>
    <row r="74" spans="1:4" ht="12.75">
      <c r="A74" t="s">
        <v>29</v>
      </c>
      <c r="B74">
        <v>-15.109269202279172</v>
      </c>
      <c r="C74" t="s">
        <v>29</v>
      </c>
      <c r="D74">
        <f t="shared" si="1"/>
        <v>57.427625876526456</v>
      </c>
    </row>
    <row r="75" spans="1:4" ht="12.75">
      <c r="A75" t="s">
        <v>30</v>
      </c>
      <c r="B75">
        <v>-20.556404396371725</v>
      </c>
      <c r="C75" t="s">
        <v>30</v>
      </c>
      <c r="D75">
        <f t="shared" si="1"/>
        <v>51.9804906824339</v>
      </c>
    </row>
    <row r="76" spans="1:4" ht="12.75">
      <c r="A76" t="s">
        <v>31</v>
      </c>
      <c r="B76">
        <v>-14.022234150543255</v>
      </c>
      <c r="C76" t="s">
        <v>31</v>
      </c>
      <c r="D76">
        <f t="shared" si="1"/>
        <v>58.51466092826237</v>
      </c>
    </row>
    <row r="77" spans="1:4" ht="12.75">
      <c r="A77" t="s">
        <v>32</v>
      </c>
      <c r="B77">
        <v>-9.898947999603097</v>
      </c>
      <c r="C77" t="s">
        <v>32</v>
      </c>
      <c r="D77">
        <f t="shared" si="1"/>
        <v>62.63794707920253</v>
      </c>
    </row>
    <row r="78" spans="1:4" ht="12.75">
      <c r="A78" t="s">
        <v>33</v>
      </c>
      <c r="B78">
        <v>-6.8583302282084775</v>
      </c>
      <c r="C78" t="s">
        <v>33</v>
      </c>
      <c r="D78">
        <f t="shared" si="1"/>
        <v>65.67856485059716</v>
      </c>
    </row>
    <row r="79" ht="12.75">
      <c r="A79" t="s">
        <v>105</v>
      </c>
    </row>
    <row r="99" ht="12.75">
      <c r="A99" s="6" t="s">
        <v>39</v>
      </c>
    </row>
    <row r="100" ht="12.75">
      <c r="A100" s="6" t="s">
        <v>40</v>
      </c>
    </row>
    <row r="101" ht="12.75">
      <c r="A101" s="6" t="s">
        <v>41</v>
      </c>
    </row>
    <row r="102" ht="12.75">
      <c r="A102" s="6" t="s">
        <v>43</v>
      </c>
    </row>
    <row r="103" ht="12.75">
      <c r="A103" s="7" t="s">
        <v>42</v>
      </c>
    </row>
    <row r="104" ht="15.75">
      <c r="A104" s="1"/>
    </row>
    <row r="105" ht="12.75">
      <c r="A105" t="s">
        <v>44</v>
      </c>
    </row>
    <row r="106" ht="12.75">
      <c r="A106" t="s">
        <v>45</v>
      </c>
    </row>
    <row r="107" ht="12.75">
      <c r="A107" t="s">
        <v>46</v>
      </c>
    </row>
    <row r="108" ht="12.75">
      <c r="A108" t="s">
        <v>106</v>
      </c>
    </row>
  </sheetData>
  <printOptions/>
  <pageMargins left="0.75" right="0.75" top="1" bottom="1" header="0.5" footer="0.5"/>
  <pageSetup fitToHeight="2" fitToWidth="1" horizontalDpi="600" verticalDpi="600" orientation="portrait" paperSize="9" scale="72" r:id="rId4"/>
  <drawing r:id="rId3"/>
  <legacyDrawing r:id="rId2"/>
  <oleObjects>
    <oleObject progId="Equation.3" shapeId="9603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130" zoomScaleNormal="130" workbookViewId="0" topLeftCell="A1">
      <selection activeCell="B3" sqref="B3"/>
    </sheetView>
  </sheetViews>
  <sheetFormatPr defaultColWidth="9.140625" defaultRowHeight="12.75"/>
  <cols>
    <col min="1" max="1" width="24.140625" style="0" customWidth="1"/>
  </cols>
  <sheetData>
    <row r="1" ht="12.75">
      <c r="A1" s="2" t="s">
        <v>47</v>
      </c>
    </row>
    <row r="3" ht="12.75">
      <c r="A3" s="6" t="s">
        <v>48</v>
      </c>
    </row>
    <row r="4" ht="12.75">
      <c r="A4" s="3" t="s">
        <v>107</v>
      </c>
    </row>
    <row r="5" ht="12.75">
      <c r="A5" s="6" t="s">
        <v>108</v>
      </c>
    </row>
    <row r="6" ht="12.75">
      <c r="A6" t="s">
        <v>49</v>
      </c>
    </row>
    <row r="7" ht="12.75">
      <c r="A7" t="s">
        <v>50</v>
      </c>
    </row>
    <row r="8" ht="12.75">
      <c r="A8" t="s">
        <v>119</v>
      </c>
    </row>
    <row r="9" spans="1:4" ht="12.75">
      <c r="A9" t="s">
        <v>120</v>
      </c>
      <c r="B9" t="s">
        <v>114</v>
      </c>
      <c r="C9" s="9" t="s">
        <v>115</v>
      </c>
      <c r="D9" s="9" t="s">
        <v>116</v>
      </c>
    </row>
    <row r="10" spans="1:4" ht="12.75">
      <c r="A10" t="s">
        <v>121</v>
      </c>
      <c r="B10">
        <v>220.236</v>
      </c>
      <c r="C10">
        <v>6</v>
      </c>
      <c r="D10" s="4">
        <v>0</v>
      </c>
    </row>
    <row r="11" spans="1:4" ht="12.75">
      <c r="A11" t="s">
        <v>122</v>
      </c>
      <c r="B11">
        <f>+C8-D8</f>
        <v>0</v>
      </c>
      <c r="C11">
        <v>2</v>
      </c>
      <c r="D11" s="4">
        <v>0</v>
      </c>
    </row>
    <row r="13" ht="12.75">
      <c r="A13" t="s">
        <v>118</v>
      </c>
    </row>
    <row r="16" spans="2:4" ht="12.75">
      <c r="B16" t="s">
        <v>111</v>
      </c>
      <c r="C16" t="s">
        <v>112</v>
      </c>
      <c r="D16" t="s">
        <v>113</v>
      </c>
    </row>
    <row r="17" spans="1:4" ht="12.75">
      <c r="A17" s="8" t="s">
        <v>110</v>
      </c>
      <c r="B17">
        <v>3007.38</v>
      </c>
      <c r="C17">
        <v>2787.143</v>
      </c>
      <c r="D17">
        <v>2753.566</v>
      </c>
    </row>
    <row r="18" spans="2:4" ht="12.75">
      <c r="B18" t="s">
        <v>114</v>
      </c>
      <c r="C18" s="9" t="s">
        <v>115</v>
      </c>
      <c r="D18" s="9" t="s">
        <v>116</v>
      </c>
    </row>
    <row r="19" spans="1:4" ht="12.75">
      <c r="A19" t="s">
        <v>109</v>
      </c>
      <c r="B19">
        <f>+B17-C17</f>
        <v>220.23700000000008</v>
      </c>
      <c r="C19">
        <v>6</v>
      </c>
      <c r="D19" s="4">
        <v>0</v>
      </c>
    </row>
    <row r="20" spans="1:4" ht="12.75">
      <c r="A20" t="s">
        <v>117</v>
      </c>
      <c r="B20">
        <f>+C17-D17</f>
        <v>33.577000000000226</v>
      </c>
      <c r="C20">
        <v>2</v>
      </c>
      <c r="D20" s="4">
        <v>0</v>
      </c>
    </row>
    <row r="23" ht="12.75">
      <c r="A23" t="s">
        <v>13</v>
      </c>
    </row>
    <row r="24" ht="12.75">
      <c r="A24" t="s">
        <v>51</v>
      </c>
    </row>
    <row r="25" ht="12.75">
      <c r="A25" t="s">
        <v>52</v>
      </c>
    </row>
    <row r="27" ht="15.75">
      <c r="A27" s="1"/>
    </row>
    <row r="28" ht="12.75">
      <c r="A28" s="6" t="s">
        <v>53</v>
      </c>
    </row>
    <row r="29" ht="12.75">
      <c r="A29" t="s">
        <v>123</v>
      </c>
    </row>
    <row r="30" ht="12.75">
      <c r="A30" t="s">
        <v>124</v>
      </c>
    </row>
    <row r="32" ht="12.75">
      <c r="A32" s="6" t="s">
        <v>54</v>
      </c>
    </row>
    <row r="34" spans="2:3" ht="12.75">
      <c r="B34" s="9" t="s">
        <v>34</v>
      </c>
      <c r="C34" s="9" t="s">
        <v>73</v>
      </c>
    </row>
    <row r="35" spans="1:3" ht="12.75">
      <c r="A35" t="s">
        <v>55</v>
      </c>
      <c r="B35">
        <v>-0.09008413384150794</v>
      </c>
      <c r="C35">
        <v>0.9138542959642791</v>
      </c>
    </row>
    <row r="36" ht="12.75">
      <c r="A36" t="s">
        <v>56</v>
      </c>
    </row>
    <row r="37" spans="1:3" ht="12.75">
      <c r="A37" t="s">
        <v>57</v>
      </c>
      <c r="B37">
        <v>-1.6814163428441207</v>
      </c>
      <c r="C37">
        <v>0.18611019343951138</v>
      </c>
    </row>
    <row r="38" spans="1:3" ht="12.75">
      <c r="A38" t="s">
        <v>58</v>
      </c>
      <c r="B38">
        <v>-0.9779673874189417</v>
      </c>
      <c r="C38">
        <v>0.37607473673981034</v>
      </c>
    </row>
    <row r="39" spans="1:3" ht="12.75">
      <c r="A39" t="s">
        <v>59</v>
      </c>
      <c r="B39">
        <v>0.5422819988878346</v>
      </c>
      <c r="C39">
        <v>1.7199272594056345</v>
      </c>
    </row>
    <row r="40" spans="1:3" ht="12.75">
      <c r="A40" t="s">
        <v>60</v>
      </c>
      <c r="B40">
        <v>-0.28105861868353393</v>
      </c>
      <c r="C40">
        <v>0.7549840780103213</v>
      </c>
    </row>
    <row r="41" spans="1:3" ht="12.75">
      <c r="A41" t="s">
        <v>61</v>
      </c>
      <c r="B41">
        <v>0.04077569943816068</v>
      </c>
      <c r="C41">
        <v>1.0416184437390692</v>
      </c>
    </row>
    <row r="42" ht="12.75">
      <c r="A42" t="s">
        <v>62</v>
      </c>
    </row>
    <row r="43" spans="1:3" ht="12.75">
      <c r="A43" t="s">
        <v>63</v>
      </c>
      <c r="B43">
        <v>-0.6632846840352901</v>
      </c>
      <c r="C43">
        <v>0.5151564263074875</v>
      </c>
    </row>
    <row r="44" spans="1:3" ht="12.75">
      <c r="A44" t="s">
        <v>64</v>
      </c>
      <c r="B44">
        <v>-1.0013918916716587</v>
      </c>
      <c r="C44">
        <v>0.36736774903372493</v>
      </c>
    </row>
    <row r="45" spans="1:3" ht="12.75">
      <c r="A45" t="s">
        <v>65</v>
      </c>
      <c r="B45">
        <v>-2.171105258236859</v>
      </c>
      <c r="C45">
        <v>0.11405149087304153</v>
      </c>
    </row>
    <row r="46" spans="1:3" ht="12.75">
      <c r="A46" t="s">
        <v>66</v>
      </c>
      <c r="B46">
        <v>-2.7160481202779843</v>
      </c>
      <c r="C46">
        <v>0.06613559860554996</v>
      </c>
    </row>
    <row r="47" spans="1:5" ht="12.75">
      <c r="A47" t="s">
        <v>67</v>
      </c>
      <c r="B47">
        <v>-7.103349209292615</v>
      </c>
      <c r="C47">
        <v>0.0008223460967121443</v>
      </c>
      <c r="E47">
        <f>EXP(D47)</f>
        <v>1</v>
      </c>
    </row>
    <row r="48" spans="1:5" ht="12.75">
      <c r="A48" t="s">
        <v>68</v>
      </c>
      <c r="B48">
        <v>0.458198752422687</v>
      </c>
      <c r="C48">
        <v>1.5812232437828437</v>
      </c>
      <c r="E48" t="s">
        <v>74</v>
      </c>
    </row>
    <row r="49" spans="1:6" ht="12.75">
      <c r="A49" t="s">
        <v>69</v>
      </c>
      <c r="D49" t="s">
        <v>126</v>
      </c>
      <c r="E49">
        <f>+C40</f>
        <v>0.7549840780103213</v>
      </c>
      <c r="F49" t="s">
        <v>125</v>
      </c>
    </row>
    <row r="50" spans="1:6" ht="12.75">
      <c r="A50" t="s">
        <v>70</v>
      </c>
      <c r="B50">
        <v>-1.8033333922154493</v>
      </c>
      <c r="C50">
        <v>0.1647487995343994</v>
      </c>
      <c r="D50">
        <f>+$B$40+B50</f>
        <v>-2.0843920108989833</v>
      </c>
      <c r="E50">
        <f>EXP(D50)</f>
        <v>0.12438272051978577</v>
      </c>
      <c r="F50" t="s">
        <v>75</v>
      </c>
    </row>
    <row r="51" spans="1:6" ht="12.75">
      <c r="A51" t="s">
        <v>71</v>
      </c>
      <c r="B51">
        <v>0.44075939923024055</v>
      </c>
      <c r="C51">
        <v>1.553886791004397</v>
      </c>
      <c r="D51">
        <f>+$B$40+B51</f>
        <v>0.1597007805467066</v>
      </c>
      <c r="E51">
        <f>EXP(D51)</f>
        <v>1.1731597862388716</v>
      </c>
      <c r="F51" t="s">
        <v>76</v>
      </c>
    </row>
    <row r="52" spans="1:3" ht="12.75">
      <c r="A52" t="s">
        <v>72</v>
      </c>
      <c r="B52">
        <v>-1.5312567653130147</v>
      </c>
      <c r="C52">
        <v>0.21626370373328868</v>
      </c>
    </row>
    <row r="54" ht="12.75">
      <c r="A54" s="6" t="s">
        <v>77</v>
      </c>
    </row>
    <row r="55" ht="12.75">
      <c r="A55" s="6" t="s">
        <v>78</v>
      </c>
    </row>
    <row r="57" spans="2:4" ht="12.75">
      <c r="B57" t="s">
        <v>34</v>
      </c>
      <c r="C57" t="s">
        <v>35</v>
      </c>
      <c r="D57" t="s">
        <v>79</v>
      </c>
    </row>
    <row r="58" spans="1:4" ht="12.75">
      <c r="A58" t="s">
        <v>55</v>
      </c>
      <c r="B58">
        <v>0.025219707794706375</v>
      </c>
      <c r="C58">
        <v>0</v>
      </c>
      <c r="D58">
        <f>+B58*C58</f>
        <v>0</v>
      </c>
    </row>
    <row r="59" ht="12.75">
      <c r="A59" t="s">
        <v>56</v>
      </c>
    </row>
    <row r="60" spans="1:4" ht="12.75">
      <c r="A60" t="s">
        <v>127</v>
      </c>
      <c r="B60">
        <v>-1.6966781911270585</v>
      </c>
      <c r="C60">
        <v>1</v>
      </c>
      <c r="D60">
        <f aca="true" t="shared" si="0" ref="D60:D65">+B60*C60</f>
        <v>-1.6966781911270585</v>
      </c>
    </row>
    <row r="61" spans="1:6" ht="14.25">
      <c r="A61" t="s">
        <v>58</v>
      </c>
      <c r="B61">
        <v>-0.5725832582152539</v>
      </c>
      <c r="C61">
        <v>0</v>
      </c>
      <c r="D61">
        <f t="shared" si="0"/>
        <v>0</v>
      </c>
      <c r="F61" t="s">
        <v>82</v>
      </c>
    </row>
    <row r="62" spans="1:4" ht="12.75">
      <c r="A62" t="s">
        <v>59</v>
      </c>
      <c r="B62">
        <v>0.5212405652955473</v>
      </c>
      <c r="C62">
        <v>1</v>
      </c>
      <c r="D62">
        <f t="shared" si="0"/>
        <v>0.5212405652955473</v>
      </c>
    </row>
    <row r="63" spans="1:4" ht="12.75">
      <c r="A63" t="s">
        <v>60</v>
      </c>
      <c r="B63">
        <v>-0.17160762841549754</v>
      </c>
      <c r="C63">
        <v>0</v>
      </c>
      <c r="D63">
        <f t="shared" si="0"/>
        <v>0</v>
      </c>
    </row>
    <row r="64" spans="1:4" ht="12.75">
      <c r="A64" t="s">
        <v>61</v>
      </c>
      <c r="B64">
        <v>-0.031206578170709917</v>
      </c>
      <c r="C64">
        <v>3</v>
      </c>
      <c r="D64">
        <f t="shared" si="0"/>
        <v>-0.09361973451212975</v>
      </c>
    </row>
    <row r="65" spans="1:4" ht="12.75">
      <c r="A65" t="s">
        <v>72</v>
      </c>
      <c r="B65">
        <v>-1.9434186950368892</v>
      </c>
      <c r="C65">
        <v>1</v>
      </c>
      <c r="D65">
        <f t="shared" si="0"/>
        <v>-1.9434186950368892</v>
      </c>
    </row>
    <row r="66" spans="1:4" ht="12.75">
      <c r="A66" t="s">
        <v>80</v>
      </c>
      <c r="D66">
        <f>SUM(D60:D65)</f>
        <v>-3.21247605538053</v>
      </c>
    </row>
    <row r="67" spans="1:4" ht="12.75">
      <c r="A67" s="2" t="s">
        <v>81</v>
      </c>
      <c r="D67" s="5">
        <f>1/(1+2.714^-(D66))</f>
        <v>0.03888775494814196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3"/>
  <legacyDrawing r:id="rId2"/>
  <oleObjects>
    <oleObject progId="Equation.3" shapeId="3837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Ringdal</dc:creator>
  <cp:keywords/>
  <dc:description/>
  <cp:lastModifiedBy>Kristen Ringdal</cp:lastModifiedBy>
  <cp:lastPrinted>2002-11-08T18:42:04Z</cp:lastPrinted>
  <dcterms:created xsi:type="dcterms:W3CDTF">2002-05-15T14:37:56Z</dcterms:created>
  <dcterms:modified xsi:type="dcterms:W3CDTF">2002-11-08T18:44:10Z</dcterms:modified>
  <cp:category/>
  <cp:version/>
  <cp:contentType/>
  <cp:contentStatus/>
</cp:coreProperties>
</file>